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8_{BB984530-A9B0-4FA0-A98E-1A06598CD3B7}" xr6:coauthVersionLast="47" xr6:coauthVersionMax="47" xr10:uidLastSave="{00000000-0000-0000-0000-000000000000}"/>
  <bookViews>
    <workbookView xWindow="1140" yWindow="1140" windowWidth="14400" windowHeight="7360" xr2:uid="{00000000-000D-0000-FFFF-FFFF00000000}"/>
  </bookViews>
  <sheets>
    <sheet name="T. Eggar" sheetId="8" r:id="rId1"/>
    <sheet name="S. Payne" sheetId="13" r:id="rId2"/>
    <sheet name="N. Granger" sheetId="14" r:id="rId3"/>
    <sheet name="I. Lanaghan" sheetId="9" r:id="rId4"/>
    <sheet name="S. Deasley" sheetId="10" r:id="rId5"/>
    <sheet name="M. Brown" sheetId="11" r:id="rId6"/>
    <sheet name="S. Vaughan" sheetId="12" r:id="rId7"/>
  </sheets>
  <definedNames>
    <definedName name="_xlnm._FilterDatabase" localSheetId="1" hidden="1">'S. Payne'!$A$13:$F$13</definedName>
    <definedName name="_xlnm._FilterDatabase" localSheetId="0" hidden="1">'T. Eggar'!#REF!</definedName>
    <definedName name="_xlnm.Print_Area" localSheetId="3">'I. Lanaghan'!$A$1:$G$21</definedName>
    <definedName name="_xlnm.Print_Area" localSheetId="5">'M. Brown'!$A$1:$G$21</definedName>
    <definedName name="_xlnm.Print_Area" localSheetId="2">'N. Granger'!$B$1:$G$41</definedName>
    <definedName name="_xlnm.Print_Area" localSheetId="4">'S. Deasley'!$A$1:$G$13</definedName>
    <definedName name="_xlnm.Print_Area" localSheetId="1">'S. Payne'!$A$1:$G$62</definedName>
    <definedName name="_xlnm.Print_Area" localSheetId="6">'S. Vaughan'!$A$1:$G$17</definedName>
    <definedName name="_xlnm.Print_Area" localSheetId="0">'T. Eggar'!$A$1:$G$42</definedName>
    <definedName name="_xlnm.Print_Titles" localSheetId="3">'I. Lanaghan'!$1:$2</definedName>
    <definedName name="_xlnm.Print_Titles" localSheetId="4">'S. Deasley'!$1:$2</definedName>
    <definedName name="_xlnm.Print_Titles" localSheetId="0">'T. Eggar'!$1:$2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4" l="1"/>
  <c r="F21" i="14"/>
  <c r="F22" i="14"/>
  <c r="F24" i="14"/>
  <c r="F25" i="14"/>
  <c r="F35" i="14"/>
  <c r="F8" i="13" l="1"/>
  <c r="F15" i="13"/>
  <c r="F16" i="13"/>
  <c r="F22" i="13"/>
  <c r="F25" i="13"/>
  <c r="F30" i="13"/>
  <c r="F32" i="13"/>
  <c r="F33" i="13"/>
  <c r="F50" i="13"/>
  <c r="F51" i="13"/>
  <c r="F21" i="8" l="1"/>
  <c r="F39" i="8"/>
  <c r="F31" i="8"/>
  <c r="F11" i="9"/>
  <c r="F11" i="11"/>
  <c r="F10" i="11"/>
  <c r="F10" i="9"/>
  <c r="F30" i="8"/>
  <c r="F38" i="8"/>
  <c r="F27" i="8"/>
  <c r="F7" i="8"/>
  <c r="F6" i="8"/>
</calcChain>
</file>

<file path=xl/sharedStrings.xml><?xml version="1.0" encoding="utf-8"?>
<sst xmlns="http://schemas.openxmlformats.org/spreadsheetml/2006/main" count="366" uniqueCount="42">
  <si>
    <t>Travel Date</t>
  </si>
  <si>
    <t>Expenses type</t>
  </si>
  <si>
    <t>Hotel Nights</t>
  </si>
  <si>
    <t>Purpose of Travel</t>
  </si>
  <si>
    <t>Amount</t>
  </si>
  <si>
    <t>UK Air Travel</t>
  </si>
  <si>
    <t>NA</t>
  </si>
  <si>
    <t>Internal Meeting</t>
  </si>
  <si>
    <t>UK Public Transport</t>
  </si>
  <si>
    <t>UK Taxi</t>
  </si>
  <si>
    <t>UK Accommodation</t>
  </si>
  <si>
    <t>Board Meeting</t>
  </si>
  <si>
    <t>UK Parking</t>
  </si>
  <si>
    <t>UK Subsistence</t>
  </si>
  <si>
    <t>External Meeting</t>
  </si>
  <si>
    <t>UK Mileage</t>
  </si>
  <si>
    <t xml:space="preserve">UK Subsistence  </t>
  </si>
  <si>
    <t>Conference Attendance</t>
  </si>
  <si>
    <t xml:space="preserve">Foreign Subsistence </t>
  </si>
  <si>
    <t>UK accommodation</t>
  </si>
  <si>
    <t>Air Travel</t>
  </si>
  <si>
    <t>Foreign Accommodation</t>
  </si>
  <si>
    <t>Foreign Taxi</t>
  </si>
  <si>
    <t>Foreign subsistence</t>
  </si>
  <si>
    <t>Foreign Air Travel</t>
  </si>
  <si>
    <t>Meeting with External bodies</t>
  </si>
  <si>
    <t>Foreign Subsistence</t>
  </si>
  <si>
    <t>Training</t>
  </si>
  <si>
    <t>S. Payne - Voluntary Disclosure of Expenditure 2023</t>
  </si>
  <si>
    <t>Uk Accommodation</t>
  </si>
  <si>
    <t>Business Mileage</t>
  </si>
  <si>
    <t>N. Granger - Voluntary Disclosure of Expenditure 2023</t>
  </si>
  <si>
    <t>T.Eggar - Voluntary disclosure of expenditure 2023</t>
  </si>
  <si>
    <t>I. lanaghan - Voluntary disclosure of expenditure 2023</t>
  </si>
  <si>
    <t>Internal meeting</t>
  </si>
  <si>
    <t>Conference (speaker)</t>
  </si>
  <si>
    <t>Conference (attendance)</t>
  </si>
  <si>
    <t>External meeting</t>
  </si>
  <si>
    <t>Board meeting</t>
  </si>
  <si>
    <t>S. Vaughan - Voluntary disclosure of expenditure 2023</t>
  </si>
  <si>
    <t>S. Deasley - Voluntary Disclosure of Expenditure 2023</t>
  </si>
  <si>
    <t>M. Brown - Voluntary Disclosure of Expenditure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</si>
</sst>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/>
    <xf numFmtId="164" fontId="3" fillId="2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8" fontId="5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43" fontId="0" fillId="0" borderId="0" xfId="2" applyFont="1"/>
    <xf numFmtId="43" fontId="5" fillId="0" borderId="0" xfId="2" applyFont="1"/>
    <xf numFmtId="0" fontId="2" fillId="0" borderId="0" xfId="0" applyFont="1"/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8" fontId="5" fillId="4" borderId="1" xfId="0" applyNumberFormat="1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right" vertical="center"/>
    </xf>
    <xf numFmtId="14" fontId="0" fillId="0" borderId="0" xfId="0" applyNumberFormat="1"/>
    <xf numFmtId="8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horizontal="center" vertical="center"/>
    </xf>
    <xf numFmtId="8" fontId="4" fillId="0" borderId="0" xfId="0" applyNumberFormat="1" applyFont="1" applyAlignment="1">
      <alignment horizontal="right" vertical="center"/>
    </xf>
    <xf numFmtId="17" fontId="7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5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right"/>
    </xf>
    <xf numFmtId="14" fontId="5" fillId="4" borderId="1" xfId="0" applyNumberFormat="1" applyFont="1" applyFill="1" applyBorder="1" applyAlignment="1">
      <alignment horizontal="center"/>
    </xf>
    <xf numFmtId="15" fontId="5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1" xfId="0" applyNumberForma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P41"/>
  <sheetViews>
    <sheetView tabSelected="1" topLeftCell="A9" workbookViewId="0">
      <selection activeCell="C4" sqref="C4"/>
    </sheetView>
  </sheetViews>
  <sheetFormatPr defaultRowHeight="14.5" x14ac:dyDescent="0.35"/>
  <cols>
    <col min="1" max="1" width="4.54296875" customWidth="1"/>
    <col min="2" max="2" width="18" style="17" customWidth="1"/>
    <col min="3" max="3" width="27.81640625" style="13" customWidth="1"/>
    <col min="4" max="4" width="12.1796875" style="1" customWidth="1"/>
    <col min="5" max="5" width="32.1796875" style="13" customWidth="1"/>
    <col min="6" max="6" width="11.81640625" customWidth="1"/>
    <col min="7" max="7" width="4.81640625" customWidth="1"/>
    <col min="8" max="9" width="10.54296875" customWidth="1"/>
    <col min="10" max="10" width="10.54296875" style="19" customWidth="1"/>
    <col min="11" max="11" width="11.54296875" style="19" bestFit="1" customWidth="1"/>
    <col min="12" max="12" width="10.54296875" style="19" bestFit="1" customWidth="1"/>
    <col min="13" max="13" width="9.54296875" style="19" bestFit="1" customWidth="1"/>
    <col min="14" max="16" width="9.1796875" style="19"/>
  </cols>
  <sheetData>
    <row r="1" spans="2:16" ht="15" thickBot="1" x14ac:dyDescent="0.4">
      <c r="B1" s="18"/>
      <c r="D1" s="15"/>
      <c r="F1" s="13"/>
    </row>
    <row r="2" spans="2:16" ht="15" thickBot="1" x14ac:dyDescent="0.4">
      <c r="B2" s="57" t="s">
        <v>32</v>
      </c>
      <c r="C2" s="58"/>
      <c r="D2" s="58"/>
      <c r="E2" s="59"/>
      <c r="F2" s="60"/>
      <c r="G2" s="21"/>
    </row>
    <row r="4" spans="2:16" x14ac:dyDescent="0.35">
      <c r="B4" s="40">
        <v>45200</v>
      </c>
      <c r="C4" s="16"/>
      <c r="F4" s="8"/>
    </row>
    <row r="5" spans="2:16" x14ac:dyDescent="0.35">
      <c r="B5" s="39" t="s">
        <v>0</v>
      </c>
      <c r="C5" s="2" t="s">
        <v>1</v>
      </c>
      <c r="D5" s="5" t="s">
        <v>2</v>
      </c>
      <c r="E5" s="3" t="s">
        <v>3</v>
      </c>
      <c r="F5" s="7" t="s">
        <v>4</v>
      </c>
    </row>
    <row r="6" spans="2:16" x14ac:dyDescent="0.35">
      <c r="B6" s="41">
        <v>45215</v>
      </c>
      <c r="C6" s="12" t="s">
        <v>13</v>
      </c>
      <c r="D6" s="10"/>
      <c r="E6" s="6" t="s">
        <v>14</v>
      </c>
      <c r="F6" s="11">
        <f>2.05+12</f>
        <v>14.05</v>
      </c>
    </row>
    <row r="7" spans="2:16" x14ac:dyDescent="0.35">
      <c r="B7" s="41">
        <v>45215</v>
      </c>
      <c r="C7" s="12" t="s">
        <v>8</v>
      </c>
      <c r="D7" s="10"/>
      <c r="E7" s="6" t="s">
        <v>14</v>
      </c>
      <c r="F7" s="11">
        <f>16.49+5.4</f>
        <v>21.89</v>
      </c>
    </row>
    <row r="8" spans="2:16" x14ac:dyDescent="0.35">
      <c r="B8" s="41">
        <v>45215</v>
      </c>
      <c r="C8" s="12" t="s">
        <v>12</v>
      </c>
      <c r="D8" s="10"/>
      <c r="E8" s="6" t="s">
        <v>14</v>
      </c>
      <c r="F8" s="11">
        <v>21</v>
      </c>
    </row>
    <row r="9" spans="2:16" s="13" customFormat="1" x14ac:dyDescent="0.35">
      <c r="B9" s="41">
        <v>45225</v>
      </c>
      <c r="C9" s="12" t="s">
        <v>9</v>
      </c>
      <c r="D9" s="10"/>
      <c r="E9" s="6" t="s">
        <v>14</v>
      </c>
      <c r="F9" s="11">
        <v>195</v>
      </c>
      <c r="J9" s="20"/>
      <c r="K9" s="20"/>
      <c r="L9" s="20"/>
      <c r="M9" s="20"/>
      <c r="N9" s="20"/>
      <c r="O9" s="20"/>
      <c r="P9" s="20"/>
    </row>
    <row r="10" spans="2:16" x14ac:dyDescent="0.35">
      <c r="B10" s="1"/>
    </row>
    <row r="11" spans="2:16" x14ac:dyDescent="0.35">
      <c r="B11" s="40">
        <v>45231</v>
      </c>
      <c r="C11" s="16"/>
      <c r="F11" s="8"/>
    </row>
    <row r="12" spans="2:16" x14ac:dyDescent="0.35">
      <c r="B12" s="39" t="s">
        <v>0</v>
      </c>
      <c r="C12" s="2" t="s">
        <v>1</v>
      </c>
      <c r="D12" s="5" t="s">
        <v>2</v>
      </c>
      <c r="E12" s="3" t="s">
        <v>3</v>
      </c>
      <c r="F12" s="7" t="s">
        <v>4</v>
      </c>
    </row>
    <row r="13" spans="2:16" x14ac:dyDescent="0.35">
      <c r="B13" s="41">
        <v>45606</v>
      </c>
      <c r="C13" s="12" t="s">
        <v>8</v>
      </c>
      <c r="D13" s="10"/>
      <c r="E13" s="6" t="s">
        <v>7</v>
      </c>
      <c r="F13" s="11">
        <v>46.74</v>
      </c>
    </row>
    <row r="14" spans="2:16" x14ac:dyDescent="0.35">
      <c r="B14" s="41">
        <v>45606</v>
      </c>
      <c r="C14" s="12" t="s">
        <v>8</v>
      </c>
      <c r="D14" s="10"/>
      <c r="E14" s="6" t="s">
        <v>7</v>
      </c>
      <c r="F14" s="11">
        <v>5.5</v>
      </c>
    </row>
    <row r="15" spans="2:16" x14ac:dyDescent="0.35">
      <c r="B15" s="41">
        <v>45606</v>
      </c>
      <c r="C15" s="12" t="s">
        <v>12</v>
      </c>
      <c r="D15" s="10"/>
      <c r="E15" s="6" t="s">
        <v>7</v>
      </c>
      <c r="F15" s="11">
        <v>25</v>
      </c>
    </row>
    <row r="16" spans="2:16" x14ac:dyDescent="0.35">
      <c r="B16" s="41">
        <v>45606</v>
      </c>
      <c r="C16" s="12" t="s">
        <v>15</v>
      </c>
      <c r="D16" s="10"/>
      <c r="E16" s="6" t="s">
        <v>7</v>
      </c>
      <c r="F16" s="11">
        <v>11.25</v>
      </c>
    </row>
    <row r="17" spans="2:16" x14ac:dyDescent="0.35">
      <c r="B17" s="41">
        <v>45245</v>
      </c>
      <c r="C17" s="12" t="s">
        <v>8</v>
      </c>
      <c r="D17" s="10"/>
      <c r="E17" s="6" t="s">
        <v>7</v>
      </c>
      <c r="F17" s="11">
        <v>36.4</v>
      </c>
    </row>
    <row r="18" spans="2:16" x14ac:dyDescent="0.35">
      <c r="B18" s="41">
        <v>45245</v>
      </c>
      <c r="C18" s="12" t="s">
        <v>15</v>
      </c>
      <c r="D18" s="10"/>
      <c r="E18" s="6" t="s">
        <v>7</v>
      </c>
      <c r="F18" s="11">
        <v>11.25</v>
      </c>
    </row>
    <row r="19" spans="2:16" x14ac:dyDescent="0.35">
      <c r="B19" s="41">
        <v>45245</v>
      </c>
      <c r="C19" s="12" t="s">
        <v>12</v>
      </c>
      <c r="D19" s="10"/>
      <c r="E19" s="6" t="s">
        <v>7</v>
      </c>
      <c r="F19" s="11">
        <v>21</v>
      </c>
    </row>
    <row r="20" spans="2:16" x14ac:dyDescent="0.35">
      <c r="B20" s="41">
        <v>45245</v>
      </c>
      <c r="C20" s="12" t="s">
        <v>8</v>
      </c>
      <c r="D20" s="10"/>
      <c r="E20" s="6" t="s">
        <v>7</v>
      </c>
      <c r="F20" s="11">
        <v>8.1</v>
      </c>
    </row>
    <row r="21" spans="2:16" x14ac:dyDescent="0.35">
      <c r="B21" s="41">
        <v>45245</v>
      </c>
      <c r="C21" s="12" t="s">
        <v>13</v>
      </c>
      <c r="D21" s="10"/>
      <c r="E21" s="6" t="s">
        <v>14</v>
      </c>
      <c r="F21" s="11">
        <f>50/2</f>
        <v>25</v>
      </c>
    </row>
    <row r="22" spans="2:16" x14ac:dyDescent="0.35">
      <c r="B22" s="41">
        <v>45246</v>
      </c>
      <c r="C22" s="12" t="s">
        <v>9</v>
      </c>
      <c r="D22" s="10"/>
      <c r="E22" s="6" t="s">
        <v>7</v>
      </c>
      <c r="F22" s="11">
        <v>420</v>
      </c>
    </row>
    <row r="23" spans="2:16" x14ac:dyDescent="0.35">
      <c r="B23" s="41">
        <v>45252</v>
      </c>
      <c r="C23" s="12" t="s">
        <v>15</v>
      </c>
      <c r="D23" s="10"/>
      <c r="E23" s="6" t="s">
        <v>7</v>
      </c>
      <c r="F23" s="11">
        <v>5.4</v>
      </c>
    </row>
    <row r="24" spans="2:16" x14ac:dyDescent="0.35">
      <c r="B24" s="41">
        <v>45252</v>
      </c>
      <c r="C24" s="12" t="s">
        <v>8</v>
      </c>
      <c r="D24" s="10"/>
      <c r="E24" s="6" t="s">
        <v>7</v>
      </c>
      <c r="F24" s="11">
        <v>15.75</v>
      </c>
    </row>
    <row r="25" spans="2:16" x14ac:dyDescent="0.35">
      <c r="B25" s="41">
        <v>45252</v>
      </c>
      <c r="C25" s="12" t="s">
        <v>8</v>
      </c>
      <c r="D25" s="10"/>
      <c r="E25" s="6" t="s">
        <v>7</v>
      </c>
      <c r="F25" s="11">
        <v>5.5</v>
      </c>
    </row>
    <row r="26" spans="2:16" x14ac:dyDescent="0.35">
      <c r="B26" s="41">
        <v>45252</v>
      </c>
      <c r="C26" s="12" t="s">
        <v>9</v>
      </c>
      <c r="D26" s="10"/>
      <c r="E26" s="6" t="s">
        <v>7</v>
      </c>
      <c r="F26" s="11">
        <v>13.4</v>
      </c>
    </row>
    <row r="27" spans="2:16" x14ac:dyDescent="0.35">
      <c r="B27" s="41">
        <v>45252</v>
      </c>
      <c r="C27" s="12" t="s">
        <v>10</v>
      </c>
      <c r="D27" s="10">
        <v>1</v>
      </c>
      <c r="E27" s="6" t="s">
        <v>7</v>
      </c>
      <c r="F27" s="11">
        <f>188.49+3.6</f>
        <v>192.09</v>
      </c>
    </row>
    <row r="28" spans="2:16" x14ac:dyDescent="0.35">
      <c r="B28" s="41">
        <v>45253</v>
      </c>
      <c r="C28" s="12" t="s">
        <v>15</v>
      </c>
      <c r="D28" s="10"/>
      <c r="E28" s="6" t="s">
        <v>7</v>
      </c>
      <c r="F28" s="11">
        <v>5.4</v>
      </c>
    </row>
    <row r="29" spans="2:16" x14ac:dyDescent="0.35">
      <c r="B29" s="41">
        <v>45253</v>
      </c>
      <c r="C29" s="12" t="s">
        <v>12</v>
      </c>
      <c r="D29" s="10"/>
      <c r="E29" s="6" t="s">
        <v>7</v>
      </c>
      <c r="F29" s="11">
        <v>21</v>
      </c>
    </row>
    <row r="30" spans="2:16" s="13" customFormat="1" x14ac:dyDescent="0.35">
      <c r="B30" s="41">
        <v>45258</v>
      </c>
      <c r="C30" s="12" t="s">
        <v>5</v>
      </c>
      <c r="D30" s="10"/>
      <c r="E30" s="6" t="s">
        <v>14</v>
      </c>
      <c r="F30" s="11">
        <f>133.4+7.5</f>
        <v>140.9</v>
      </c>
      <c r="J30" s="20"/>
      <c r="K30" s="20"/>
      <c r="L30" s="20"/>
      <c r="M30" s="20"/>
      <c r="N30" s="20"/>
      <c r="O30" s="20"/>
      <c r="P30" s="20"/>
    </row>
    <row r="31" spans="2:16" s="13" customFormat="1" x14ac:dyDescent="0.35">
      <c r="B31" s="41">
        <v>45258</v>
      </c>
      <c r="C31" s="22" t="s">
        <v>10</v>
      </c>
      <c r="D31" s="23">
        <v>1</v>
      </c>
      <c r="E31" s="6" t="s">
        <v>14</v>
      </c>
      <c r="F31" s="11">
        <f>93+3.6</f>
        <v>96.6</v>
      </c>
      <c r="J31" s="20"/>
      <c r="K31" s="20"/>
      <c r="L31" s="20"/>
      <c r="M31" s="20"/>
      <c r="N31" s="20"/>
      <c r="O31" s="20"/>
      <c r="P31" s="20"/>
    </row>
    <row r="32" spans="2:16" s="13" customFormat="1" x14ac:dyDescent="0.35">
      <c r="B32" s="41">
        <v>45258</v>
      </c>
      <c r="C32" s="12" t="s">
        <v>9</v>
      </c>
      <c r="D32" s="10"/>
      <c r="E32" s="6" t="s">
        <v>14</v>
      </c>
      <c r="F32" s="11">
        <v>76</v>
      </c>
      <c r="J32" s="20"/>
      <c r="K32" s="20"/>
      <c r="L32" s="20"/>
      <c r="M32" s="20"/>
      <c r="N32" s="20"/>
      <c r="O32" s="20"/>
      <c r="P32" s="20"/>
    </row>
    <row r="33" spans="2:16" s="13" customFormat="1" x14ac:dyDescent="0.35">
      <c r="B33" s="41">
        <v>45258</v>
      </c>
      <c r="C33" s="12" t="s">
        <v>16</v>
      </c>
      <c r="D33" s="10"/>
      <c r="E33" s="6" t="s">
        <v>14</v>
      </c>
      <c r="F33" s="11">
        <v>20.2</v>
      </c>
      <c r="J33" s="20"/>
      <c r="K33" s="20"/>
      <c r="L33" s="20"/>
      <c r="M33" s="20"/>
      <c r="N33" s="20"/>
      <c r="O33" s="20"/>
      <c r="P33" s="20"/>
    </row>
    <row r="34" spans="2:16" x14ac:dyDescent="0.35">
      <c r="B34" s="41">
        <v>45259</v>
      </c>
      <c r="C34" s="12" t="s">
        <v>9</v>
      </c>
      <c r="D34" s="10"/>
      <c r="E34" s="6" t="s">
        <v>14</v>
      </c>
      <c r="F34" s="11">
        <v>69</v>
      </c>
    </row>
    <row r="35" spans="2:16" x14ac:dyDescent="0.35">
      <c r="B35" s="1"/>
    </row>
    <row r="36" spans="2:16" x14ac:dyDescent="0.35">
      <c r="B36" s="40">
        <v>45261</v>
      </c>
      <c r="C36" s="16"/>
      <c r="F36" s="8"/>
    </row>
    <row r="37" spans="2:16" x14ac:dyDescent="0.35">
      <c r="B37" s="39" t="s">
        <v>0</v>
      </c>
      <c r="C37" s="2" t="s">
        <v>1</v>
      </c>
      <c r="D37" s="5" t="s">
        <v>2</v>
      </c>
      <c r="E37" s="3" t="s">
        <v>3</v>
      </c>
      <c r="F37" s="7" t="s">
        <v>4</v>
      </c>
    </row>
    <row r="38" spans="2:16" x14ac:dyDescent="0.35">
      <c r="B38" s="41">
        <v>45270</v>
      </c>
      <c r="C38" s="12" t="s">
        <v>5</v>
      </c>
      <c r="D38" s="10"/>
      <c r="E38" s="6" t="s">
        <v>14</v>
      </c>
      <c r="F38" s="11">
        <f>160.4+7.5</f>
        <v>167.9</v>
      </c>
    </row>
    <row r="39" spans="2:16" x14ac:dyDescent="0.35">
      <c r="B39" s="41">
        <v>45270</v>
      </c>
      <c r="C39" s="12" t="s">
        <v>10</v>
      </c>
      <c r="D39" s="10">
        <v>1</v>
      </c>
      <c r="E39" s="6" t="s">
        <v>14</v>
      </c>
      <c r="F39" s="11">
        <f>85+3.6</f>
        <v>88.6</v>
      </c>
    </row>
    <row r="40" spans="2:16" x14ac:dyDescent="0.35">
      <c r="B40" s="41">
        <v>45270</v>
      </c>
      <c r="C40" s="12" t="s">
        <v>9</v>
      </c>
      <c r="D40" s="10"/>
      <c r="E40" s="6" t="s">
        <v>14</v>
      </c>
      <c r="F40" s="11">
        <v>68</v>
      </c>
    </row>
    <row r="41" spans="2:16" x14ac:dyDescent="0.35">
      <c r="B41" s="41">
        <v>45271</v>
      </c>
      <c r="C41" s="12" t="s">
        <v>9</v>
      </c>
      <c r="D41" s="10"/>
      <c r="E41" s="6" t="s">
        <v>14</v>
      </c>
      <c r="F41" s="11">
        <v>69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64A5-0DBC-4092-8CB7-9DC84361AE09}">
  <sheetPr>
    <tabColor rgb="FF92D050"/>
    <pageSetUpPr fitToPage="1"/>
  </sheetPr>
  <dimension ref="B1:F61"/>
  <sheetViews>
    <sheetView tabSelected="1" zoomScale="80" zoomScaleNormal="80" workbookViewId="0">
      <selection activeCell="C4" sqref="C4"/>
    </sheetView>
  </sheetViews>
  <sheetFormatPr defaultRowHeight="14.5" x14ac:dyDescent="0.35"/>
  <cols>
    <col min="2" max="2" width="15.26953125" style="30" customWidth="1"/>
    <col min="3" max="3" width="37" customWidth="1"/>
    <col min="4" max="4" width="12.453125" customWidth="1"/>
    <col min="5" max="5" width="37.54296875" customWidth="1"/>
    <col min="6" max="6" width="13.453125" customWidth="1"/>
    <col min="7" max="7" width="5" customWidth="1"/>
  </cols>
  <sheetData>
    <row r="1" spans="2:6" ht="15" thickBot="1" x14ac:dyDescent="0.4"/>
    <row r="2" spans="2:6" ht="15" thickBot="1" x14ac:dyDescent="0.4">
      <c r="B2" s="61" t="s">
        <v>28</v>
      </c>
      <c r="C2" s="62"/>
      <c r="D2" s="62"/>
      <c r="E2" s="63"/>
      <c r="F2" s="64"/>
    </row>
    <row r="3" spans="2:6" x14ac:dyDescent="0.35">
      <c r="B3" s="9"/>
      <c r="C3" s="9"/>
      <c r="D3" s="9"/>
    </row>
    <row r="4" spans="2:6" x14ac:dyDescent="0.35">
      <c r="B4" s="36">
        <v>45200</v>
      </c>
      <c r="C4" s="4"/>
      <c r="D4" s="1"/>
      <c r="F4" s="35"/>
    </row>
    <row r="5" spans="2:6" x14ac:dyDescent="0.35">
      <c r="B5" s="34" t="s">
        <v>0</v>
      </c>
      <c r="C5" s="2" t="s">
        <v>1</v>
      </c>
      <c r="D5" s="5" t="s">
        <v>2</v>
      </c>
      <c r="E5" s="3" t="s">
        <v>3</v>
      </c>
      <c r="F5" s="33" t="s">
        <v>4</v>
      </c>
    </row>
    <row r="6" spans="2:6" s="13" customFormat="1" x14ac:dyDescent="0.35">
      <c r="B6" s="32">
        <v>45209</v>
      </c>
      <c r="C6" s="12" t="s">
        <v>8</v>
      </c>
      <c r="D6" s="10"/>
      <c r="E6" s="6" t="s">
        <v>14</v>
      </c>
      <c r="F6" s="31">
        <v>48.3</v>
      </c>
    </row>
    <row r="7" spans="2:6" s="13" customFormat="1" x14ac:dyDescent="0.35">
      <c r="B7" s="32">
        <v>45215</v>
      </c>
      <c r="C7" s="12" t="s">
        <v>12</v>
      </c>
      <c r="D7" s="10"/>
      <c r="E7" s="6" t="s">
        <v>7</v>
      </c>
      <c r="F7" s="31">
        <v>47.99</v>
      </c>
    </row>
    <row r="8" spans="2:6" s="13" customFormat="1" x14ac:dyDescent="0.35">
      <c r="B8" s="32">
        <v>45215</v>
      </c>
      <c r="C8" s="12" t="s">
        <v>5</v>
      </c>
      <c r="D8" s="10"/>
      <c r="E8" s="6" t="s">
        <v>7</v>
      </c>
      <c r="F8" s="31">
        <f>5+167.9</f>
        <v>172.9</v>
      </c>
    </row>
    <row r="9" spans="2:6" s="13" customFormat="1" x14ac:dyDescent="0.35">
      <c r="B9" s="32">
        <v>45216</v>
      </c>
      <c r="C9" s="12" t="s">
        <v>8</v>
      </c>
      <c r="D9" s="10"/>
      <c r="E9" s="6" t="s">
        <v>7</v>
      </c>
      <c r="F9" s="31">
        <v>20.100000000000001</v>
      </c>
    </row>
    <row r="10" spans="2:6" x14ac:dyDescent="0.35">
      <c r="B10" s="32">
        <v>45216</v>
      </c>
      <c r="C10" s="12" t="s">
        <v>10</v>
      </c>
      <c r="D10" s="43">
        <v>1</v>
      </c>
      <c r="E10" s="6" t="s">
        <v>27</v>
      </c>
      <c r="F10" s="56">
        <v>159.5</v>
      </c>
    </row>
    <row r="12" spans="2:6" x14ac:dyDescent="0.35">
      <c r="B12" s="36">
        <v>45231</v>
      </c>
      <c r="C12" s="4"/>
      <c r="D12" s="1"/>
      <c r="F12" s="35"/>
    </row>
    <row r="13" spans="2:6" ht="45" customHeight="1" x14ac:dyDescent="0.35">
      <c r="B13" s="34" t="s">
        <v>0</v>
      </c>
      <c r="C13" s="2" t="s">
        <v>1</v>
      </c>
      <c r="D13" s="5" t="s">
        <v>2</v>
      </c>
      <c r="E13" s="3" t="s">
        <v>3</v>
      </c>
      <c r="F13" s="33" t="s">
        <v>4</v>
      </c>
    </row>
    <row r="14" spans="2:6" s="13" customFormat="1" x14ac:dyDescent="0.35">
      <c r="B14" s="32">
        <v>45237</v>
      </c>
      <c r="C14" s="12" t="s">
        <v>5</v>
      </c>
      <c r="D14" s="10"/>
      <c r="E14" s="6" t="s">
        <v>25</v>
      </c>
      <c r="F14" s="31">
        <v>69.22</v>
      </c>
    </row>
    <row r="15" spans="2:6" s="13" customFormat="1" x14ac:dyDescent="0.35">
      <c r="B15" s="32">
        <v>45237</v>
      </c>
      <c r="C15" s="12" t="s">
        <v>5</v>
      </c>
      <c r="D15" s="10"/>
      <c r="E15" s="6" t="s">
        <v>25</v>
      </c>
      <c r="F15" s="31">
        <f>138.79+7.5</f>
        <v>146.29</v>
      </c>
    </row>
    <row r="16" spans="2:6" s="13" customFormat="1" x14ac:dyDescent="0.35">
      <c r="B16" s="32">
        <v>45237</v>
      </c>
      <c r="C16" s="12" t="s">
        <v>21</v>
      </c>
      <c r="D16" s="10">
        <v>1</v>
      </c>
      <c r="E16" s="6" t="s">
        <v>25</v>
      </c>
      <c r="F16" s="31">
        <f>140.64+3.6</f>
        <v>144.23999999999998</v>
      </c>
    </row>
    <row r="17" spans="2:6" s="13" customFormat="1" x14ac:dyDescent="0.35">
      <c r="B17" s="32">
        <v>45237</v>
      </c>
      <c r="C17" s="12" t="s">
        <v>12</v>
      </c>
      <c r="D17" s="10"/>
      <c r="E17" s="6" t="s">
        <v>25</v>
      </c>
      <c r="F17" s="31">
        <v>26.99</v>
      </c>
    </row>
    <row r="18" spans="2:6" s="13" customFormat="1" x14ac:dyDescent="0.35">
      <c r="B18" s="32">
        <v>45237</v>
      </c>
      <c r="C18" s="12" t="s">
        <v>21</v>
      </c>
      <c r="D18" s="10">
        <v>3</v>
      </c>
      <c r="E18" s="6" t="s">
        <v>25</v>
      </c>
      <c r="F18" s="31">
        <v>1116.9100000000001</v>
      </c>
    </row>
    <row r="19" spans="2:6" s="13" customFormat="1" x14ac:dyDescent="0.35">
      <c r="B19" s="32">
        <v>45237</v>
      </c>
      <c r="C19" s="12" t="s">
        <v>12</v>
      </c>
      <c r="D19" s="10"/>
      <c r="E19" s="6" t="s">
        <v>25</v>
      </c>
      <c r="F19" s="31">
        <v>26.99</v>
      </c>
    </row>
    <row r="20" spans="2:6" s="13" customFormat="1" x14ac:dyDescent="0.35">
      <c r="B20" s="32">
        <v>45237</v>
      </c>
      <c r="C20" s="12" t="s">
        <v>10</v>
      </c>
      <c r="D20" s="10">
        <v>1</v>
      </c>
      <c r="E20" s="6" t="s">
        <v>25</v>
      </c>
      <c r="F20" s="31">
        <v>142</v>
      </c>
    </row>
    <row r="21" spans="2:6" s="13" customFormat="1" x14ac:dyDescent="0.35">
      <c r="B21" s="32">
        <v>45237</v>
      </c>
      <c r="C21" s="12" t="s">
        <v>10</v>
      </c>
      <c r="D21" s="10">
        <v>3</v>
      </c>
      <c r="E21" s="6" t="s">
        <v>25</v>
      </c>
      <c r="F21" s="31">
        <v>1116.9100000000001</v>
      </c>
    </row>
    <row r="22" spans="2:6" s="13" customFormat="1" x14ac:dyDescent="0.35">
      <c r="B22" s="32">
        <v>45238</v>
      </c>
      <c r="C22" s="12" t="s">
        <v>24</v>
      </c>
      <c r="D22" s="10"/>
      <c r="E22" s="6" t="s">
        <v>25</v>
      </c>
      <c r="F22" s="31">
        <f>151.5+7.5+81.3</f>
        <v>240.3</v>
      </c>
    </row>
    <row r="23" spans="2:6" s="13" customFormat="1" x14ac:dyDescent="0.35">
      <c r="B23" s="32">
        <v>45238</v>
      </c>
      <c r="C23" s="12" t="s">
        <v>22</v>
      </c>
      <c r="D23" s="10"/>
      <c r="E23" s="6" t="s">
        <v>25</v>
      </c>
      <c r="F23" s="31">
        <v>154.24</v>
      </c>
    </row>
    <row r="24" spans="2:6" s="13" customFormat="1" x14ac:dyDescent="0.35">
      <c r="B24" s="32">
        <v>45238</v>
      </c>
      <c r="C24" s="12" t="s">
        <v>26</v>
      </c>
      <c r="D24" s="10"/>
      <c r="E24" s="6" t="s">
        <v>25</v>
      </c>
      <c r="F24" s="31">
        <v>30</v>
      </c>
    </row>
    <row r="25" spans="2:6" s="13" customFormat="1" x14ac:dyDescent="0.35">
      <c r="B25" s="32">
        <v>45239</v>
      </c>
      <c r="C25" s="12" t="s">
        <v>5</v>
      </c>
      <c r="D25" s="10"/>
      <c r="E25" s="6" t="s">
        <v>25</v>
      </c>
      <c r="F25" s="31">
        <f>218.68+7.5</f>
        <v>226.18</v>
      </c>
    </row>
    <row r="26" spans="2:6" s="13" customFormat="1" x14ac:dyDescent="0.35">
      <c r="B26" s="32">
        <v>45239</v>
      </c>
      <c r="C26" s="12" t="s">
        <v>12</v>
      </c>
      <c r="D26" s="10"/>
      <c r="E26" s="6" t="s">
        <v>25</v>
      </c>
      <c r="F26" s="31">
        <v>15</v>
      </c>
    </row>
    <row r="27" spans="2:6" s="13" customFormat="1" x14ac:dyDescent="0.35">
      <c r="B27" s="32">
        <v>45239</v>
      </c>
      <c r="C27" s="12" t="s">
        <v>8</v>
      </c>
      <c r="D27" s="10"/>
      <c r="E27" s="6" t="s">
        <v>25</v>
      </c>
      <c r="F27" s="31">
        <v>25</v>
      </c>
    </row>
    <row r="28" spans="2:6" s="13" customFormat="1" x14ac:dyDescent="0.35">
      <c r="B28" s="32">
        <v>45240</v>
      </c>
      <c r="C28" s="12" t="s">
        <v>8</v>
      </c>
      <c r="D28" s="10"/>
      <c r="E28" s="6" t="s">
        <v>25</v>
      </c>
      <c r="F28" s="31">
        <v>13.3</v>
      </c>
    </row>
    <row r="29" spans="2:6" s="13" customFormat="1" x14ac:dyDescent="0.35">
      <c r="B29" s="32">
        <v>45244</v>
      </c>
      <c r="C29" s="12" t="s">
        <v>13</v>
      </c>
      <c r="D29" s="10"/>
      <c r="E29" s="6" t="s">
        <v>25</v>
      </c>
      <c r="F29" s="31">
        <v>23.9</v>
      </c>
    </row>
    <row r="30" spans="2:6" s="13" customFormat="1" x14ac:dyDescent="0.35">
      <c r="B30" s="32">
        <v>45244</v>
      </c>
      <c r="C30" s="12" t="s">
        <v>10</v>
      </c>
      <c r="D30" s="10">
        <v>2</v>
      </c>
      <c r="E30" s="6" t="s">
        <v>17</v>
      </c>
      <c r="F30" s="31">
        <f>3.6+306</f>
        <v>309.60000000000002</v>
      </c>
    </row>
    <row r="31" spans="2:6" s="13" customFormat="1" x14ac:dyDescent="0.35">
      <c r="B31" s="32">
        <v>45244</v>
      </c>
      <c r="C31" s="12" t="s">
        <v>8</v>
      </c>
      <c r="D31" s="10"/>
      <c r="E31" s="6" t="s">
        <v>14</v>
      </c>
      <c r="F31" s="31">
        <v>128.80000000000001</v>
      </c>
    </row>
    <row r="32" spans="2:6" s="13" customFormat="1" x14ac:dyDescent="0.35">
      <c r="B32" s="32">
        <v>45244</v>
      </c>
      <c r="C32" s="12" t="s">
        <v>5</v>
      </c>
      <c r="D32" s="10"/>
      <c r="E32" s="6" t="s">
        <v>34</v>
      </c>
      <c r="F32" s="31">
        <f>214.4+7.5</f>
        <v>221.9</v>
      </c>
    </row>
    <row r="33" spans="2:6" s="13" customFormat="1" x14ac:dyDescent="0.35">
      <c r="B33" s="32">
        <v>45246</v>
      </c>
      <c r="C33" s="12" t="s">
        <v>8</v>
      </c>
      <c r="D33" s="10"/>
      <c r="E33" s="6" t="s">
        <v>14</v>
      </c>
      <c r="F33" s="31">
        <f>288+6.5</f>
        <v>294.5</v>
      </c>
    </row>
    <row r="34" spans="2:6" s="13" customFormat="1" x14ac:dyDescent="0.35">
      <c r="B34" s="32">
        <v>45246</v>
      </c>
      <c r="C34" s="12" t="s">
        <v>13</v>
      </c>
      <c r="D34" s="10"/>
      <c r="E34" s="6" t="s">
        <v>14</v>
      </c>
      <c r="F34" s="31">
        <v>20.9</v>
      </c>
    </row>
    <row r="35" spans="2:6" s="13" customFormat="1" x14ac:dyDescent="0.35">
      <c r="B35" s="32">
        <v>45252</v>
      </c>
      <c r="C35" s="12" t="s">
        <v>8</v>
      </c>
      <c r="D35" s="10"/>
      <c r="E35" s="6" t="s">
        <v>11</v>
      </c>
      <c r="F35" s="31">
        <v>37</v>
      </c>
    </row>
    <row r="36" spans="2:6" s="13" customFormat="1" x14ac:dyDescent="0.35">
      <c r="B36" s="32">
        <v>45252</v>
      </c>
      <c r="C36" s="12" t="s">
        <v>10</v>
      </c>
      <c r="D36" s="10">
        <v>1</v>
      </c>
      <c r="E36" s="6" t="s">
        <v>11</v>
      </c>
      <c r="F36" s="31">
        <v>179.5</v>
      </c>
    </row>
    <row r="37" spans="2:6" x14ac:dyDescent="0.35">
      <c r="B37" s="32">
        <v>45252</v>
      </c>
      <c r="C37" s="12" t="s">
        <v>5</v>
      </c>
      <c r="D37" s="10"/>
      <c r="E37" s="6" t="s">
        <v>34</v>
      </c>
      <c r="F37" s="31">
        <v>113.9</v>
      </c>
    </row>
    <row r="38" spans="2:6" s="13" customFormat="1" ht="15" customHeight="1" x14ac:dyDescent="0.35">
      <c r="B38" s="32">
        <v>45252</v>
      </c>
      <c r="C38" s="12" t="s">
        <v>12</v>
      </c>
      <c r="D38" s="10"/>
      <c r="E38" s="6" t="s">
        <v>34</v>
      </c>
      <c r="F38" s="31">
        <v>29.99</v>
      </c>
    </row>
    <row r="39" spans="2:6" x14ac:dyDescent="0.35">
      <c r="B39" s="32">
        <v>45252</v>
      </c>
      <c r="C39" s="12" t="s">
        <v>5</v>
      </c>
      <c r="D39" s="10"/>
      <c r="E39" s="6" t="s">
        <v>34</v>
      </c>
      <c r="F39" s="31">
        <v>149</v>
      </c>
    </row>
    <row r="40" spans="2:6" x14ac:dyDescent="0.35">
      <c r="B40" s="32">
        <v>45252</v>
      </c>
      <c r="C40" s="12" t="s">
        <v>5</v>
      </c>
      <c r="D40" s="10"/>
      <c r="E40" s="6" t="s">
        <v>34</v>
      </c>
      <c r="F40" s="31">
        <v>77</v>
      </c>
    </row>
    <row r="43" spans="2:6" x14ac:dyDescent="0.35">
      <c r="B43" s="36">
        <v>45261</v>
      </c>
      <c r="C43" s="4"/>
      <c r="D43" s="1"/>
      <c r="F43" s="35"/>
    </row>
    <row r="44" spans="2:6" x14ac:dyDescent="0.35">
      <c r="B44" s="34" t="s">
        <v>0</v>
      </c>
      <c r="C44" s="2" t="s">
        <v>1</v>
      </c>
      <c r="D44" s="5" t="s">
        <v>2</v>
      </c>
      <c r="E44" s="3" t="s">
        <v>3</v>
      </c>
      <c r="F44" s="33" t="s">
        <v>4</v>
      </c>
    </row>
    <row r="45" spans="2:6" x14ac:dyDescent="0.35">
      <c r="B45" s="32">
        <v>45263</v>
      </c>
      <c r="C45" s="12" t="s">
        <v>24</v>
      </c>
      <c r="D45" s="10"/>
      <c r="E45" s="6" t="s">
        <v>17</v>
      </c>
      <c r="F45" s="31">
        <v>3673.4</v>
      </c>
    </row>
    <row r="46" spans="2:6" x14ac:dyDescent="0.35">
      <c r="B46" s="32">
        <v>45264</v>
      </c>
      <c r="C46" s="12" t="s">
        <v>22</v>
      </c>
      <c r="D46" s="10"/>
      <c r="E46" s="6" t="s">
        <v>17</v>
      </c>
      <c r="F46" s="31">
        <v>10.66</v>
      </c>
    </row>
    <row r="47" spans="2:6" x14ac:dyDescent="0.35">
      <c r="B47" s="32">
        <v>45264</v>
      </c>
      <c r="C47" s="12" t="s">
        <v>22</v>
      </c>
      <c r="D47" s="10"/>
      <c r="E47" s="6" t="s">
        <v>17</v>
      </c>
      <c r="F47" s="31">
        <v>24.08</v>
      </c>
    </row>
    <row r="48" spans="2:6" x14ac:dyDescent="0.35">
      <c r="B48" s="32">
        <v>45264</v>
      </c>
      <c r="C48" s="12" t="s">
        <v>22</v>
      </c>
      <c r="D48" s="10"/>
      <c r="E48" s="6" t="s">
        <v>17</v>
      </c>
      <c r="F48" s="31">
        <v>10.8</v>
      </c>
    </row>
    <row r="49" spans="2:6" x14ac:dyDescent="0.35">
      <c r="B49" s="32">
        <v>45264</v>
      </c>
      <c r="C49" s="12" t="s">
        <v>22</v>
      </c>
      <c r="D49" s="10"/>
      <c r="E49" s="6" t="s">
        <v>17</v>
      </c>
      <c r="F49" s="31">
        <v>16.2</v>
      </c>
    </row>
    <row r="50" spans="2:6" x14ac:dyDescent="0.35">
      <c r="B50" s="32">
        <v>45264</v>
      </c>
      <c r="C50" s="12" t="s">
        <v>26</v>
      </c>
      <c r="D50" s="10"/>
      <c r="E50" s="6" t="s">
        <v>17</v>
      </c>
      <c r="F50" s="31">
        <f>55.3/2</f>
        <v>27.65</v>
      </c>
    </row>
    <row r="51" spans="2:6" x14ac:dyDescent="0.35">
      <c r="B51" s="32">
        <v>45265</v>
      </c>
      <c r="C51" s="12" t="s">
        <v>26</v>
      </c>
      <c r="D51" s="10"/>
      <c r="E51" s="6" t="s">
        <v>17</v>
      </c>
      <c r="F51" s="31">
        <f>55.3/2</f>
        <v>27.65</v>
      </c>
    </row>
    <row r="52" spans="2:6" x14ac:dyDescent="0.35">
      <c r="B52" s="32">
        <v>45265</v>
      </c>
      <c r="C52" s="12" t="s">
        <v>22</v>
      </c>
      <c r="D52" s="10"/>
      <c r="E52" s="6" t="s">
        <v>17</v>
      </c>
      <c r="F52" s="31">
        <v>17.88</v>
      </c>
    </row>
    <row r="53" spans="2:6" x14ac:dyDescent="0.35">
      <c r="B53" s="32">
        <v>45266</v>
      </c>
      <c r="C53" s="12" t="s">
        <v>22</v>
      </c>
      <c r="D53" s="10"/>
      <c r="E53" s="6" t="s">
        <v>17</v>
      </c>
      <c r="F53" s="31">
        <v>41.42</v>
      </c>
    </row>
    <row r="54" spans="2:6" x14ac:dyDescent="0.35">
      <c r="B54" s="32">
        <v>45266</v>
      </c>
      <c r="C54" s="12" t="s">
        <v>22</v>
      </c>
      <c r="D54" s="10"/>
      <c r="E54" s="6" t="s">
        <v>17</v>
      </c>
      <c r="F54" s="31">
        <v>24.12</v>
      </c>
    </row>
    <row r="55" spans="2:6" x14ac:dyDescent="0.35">
      <c r="B55" s="32">
        <v>45266</v>
      </c>
      <c r="C55" s="12" t="s">
        <v>23</v>
      </c>
      <c r="D55" s="10"/>
      <c r="E55" s="6" t="s">
        <v>17</v>
      </c>
      <c r="F55" s="31">
        <v>27.65</v>
      </c>
    </row>
    <row r="56" spans="2:6" x14ac:dyDescent="0.35">
      <c r="B56" s="32">
        <v>45267</v>
      </c>
      <c r="C56" s="12" t="s">
        <v>22</v>
      </c>
      <c r="D56" s="10"/>
      <c r="E56" s="6" t="s">
        <v>17</v>
      </c>
      <c r="F56" s="31">
        <v>20.28</v>
      </c>
    </row>
    <row r="57" spans="2:6" x14ac:dyDescent="0.35">
      <c r="B57" s="32">
        <v>45267</v>
      </c>
      <c r="C57" s="12" t="s">
        <v>21</v>
      </c>
      <c r="D57" s="10"/>
      <c r="E57" s="6" t="s">
        <v>17</v>
      </c>
      <c r="F57" s="31">
        <v>81.8</v>
      </c>
    </row>
    <row r="58" spans="2:6" x14ac:dyDescent="0.35">
      <c r="B58" s="32">
        <v>45272</v>
      </c>
      <c r="C58" s="12" t="s">
        <v>20</v>
      </c>
      <c r="D58" s="10"/>
      <c r="E58" s="6" t="s">
        <v>17</v>
      </c>
      <c r="F58" s="31">
        <v>50</v>
      </c>
    </row>
    <row r="59" spans="2:6" x14ac:dyDescent="0.35">
      <c r="B59" s="32">
        <v>45272</v>
      </c>
      <c r="C59" s="12" t="s">
        <v>19</v>
      </c>
      <c r="D59" s="10"/>
      <c r="E59" s="6" t="s">
        <v>7</v>
      </c>
      <c r="F59" s="31">
        <v>398.4</v>
      </c>
    </row>
    <row r="60" spans="2:6" x14ac:dyDescent="0.35">
      <c r="B60" s="32">
        <v>45274</v>
      </c>
      <c r="C60" s="12" t="s">
        <v>18</v>
      </c>
      <c r="D60" s="10"/>
      <c r="E60" s="6" t="s">
        <v>17</v>
      </c>
      <c r="F60" s="31">
        <v>20.9</v>
      </c>
    </row>
    <row r="61" spans="2:6" x14ac:dyDescent="0.35">
      <c r="B61" s="32">
        <v>45276</v>
      </c>
      <c r="C61" s="12" t="s">
        <v>18</v>
      </c>
      <c r="D61" s="10"/>
      <c r="E61" s="6" t="s">
        <v>17</v>
      </c>
      <c r="F61" s="31">
        <v>20.9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A8FEA-45CE-4A7F-93CC-1EE394E82EFB}">
  <sheetPr>
    <tabColor rgb="FF92D050"/>
    <pageSetUpPr fitToPage="1"/>
  </sheetPr>
  <dimension ref="B1:F41"/>
  <sheetViews>
    <sheetView tabSelected="1" workbookViewId="0">
      <selection activeCell="C4" sqref="C4"/>
    </sheetView>
  </sheetViews>
  <sheetFormatPr defaultRowHeight="14.5" x14ac:dyDescent="0.35"/>
  <cols>
    <col min="1" max="1" width="5.1796875" customWidth="1"/>
    <col min="2" max="2" width="17" style="1" customWidth="1"/>
    <col min="3" max="3" width="25.54296875" customWidth="1"/>
    <col min="4" max="4" width="11.7265625" style="1" bestFit="1" customWidth="1"/>
    <col min="5" max="5" width="25.54296875" bestFit="1" customWidth="1"/>
    <col min="6" max="6" width="11.7265625" style="17" customWidth="1"/>
    <col min="7" max="7" width="3.453125" customWidth="1"/>
    <col min="10" max="10" width="11.453125" bestFit="1" customWidth="1"/>
  </cols>
  <sheetData>
    <row r="1" spans="2:6" ht="15" thickBot="1" x14ac:dyDescent="0.4"/>
    <row r="2" spans="2:6" ht="15" thickBot="1" x14ac:dyDescent="0.4">
      <c r="B2" s="61" t="s">
        <v>31</v>
      </c>
      <c r="C2" s="61"/>
      <c r="D2" s="61"/>
      <c r="E2" s="61"/>
      <c r="F2" s="65"/>
    </row>
    <row r="4" spans="2:6" x14ac:dyDescent="0.35">
      <c r="B4" s="44">
        <v>45200</v>
      </c>
      <c r="C4" s="4"/>
      <c r="F4" s="35"/>
    </row>
    <row r="5" spans="2:6" s="51" customFormat="1" ht="17.25" customHeight="1" x14ac:dyDescent="0.35">
      <c r="B5" s="47" t="s">
        <v>0</v>
      </c>
      <c r="C5" s="48" t="s">
        <v>1</v>
      </c>
      <c r="D5" s="49" t="s">
        <v>2</v>
      </c>
      <c r="E5" s="50" t="s">
        <v>3</v>
      </c>
      <c r="F5" s="33" t="s">
        <v>4</v>
      </c>
    </row>
    <row r="6" spans="2:6" x14ac:dyDescent="0.35">
      <c r="B6" s="45">
        <v>45201</v>
      </c>
      <c r="C6" s="37" t="s">
        <v>5</v>
      </c>
      <c r="D6" s="42"/>
      <c r="E6" s="37" t="s">
        <v>34</v>
      </c>
      <c r="F6" s="52">
        <v>441.03</v>
      </c>
    </row>
    <row r="7" spans="2:6" x14ac:dyDescent="0.35">
      <c r="B7" s="45">
        <v>45201</v>
      </c>
      <c r="C7" s="37" t="s">
        <v>12</v>
      </c>
      <c r="D7" s="42"/>
      <c r="E7" s="37" t="s">
        <v>34</v>
      </c>
      <c r="F7" s="52">
        <v>89.99</v>
      </c>
    </row>
    <row r="8" spans="2:6" x14ac:dyDescent="0.35">
      <c r="B8" s="45">
        <v>45202</v>
      </c>
      <c r="C8" s="37" t="s">
        <v>13</v>
      </c>
      <c r="D8" s="42"/>
      <c r="E8" s="37" t="s">
        <v>34</v>
      </c>
      <c r="F8" s="52">
        <v>4.75</v>
      </c>
    </row>
    <row r="9" spans="2:6" x14ac:dyDescent="0.35">
      <c r="B9" s="45">
        <v>45203</v>
      </c>
      <c r="C9" s="37" t="s">
        <v>30</v>
      </c>
      <c r="D9" s="42"/>
      <c r="E9" s="37" t="s">
        <v>34</v>
      </c>
      <c r="F9" s="52">
        <v>74.25</v>
      </c>
    </row>
    <row r="10" spans="2:6" x14ac:dyDescent="0.35">
      <c r="B10" s="45">
        <v>45208</v>
      </c>
      <c r="C10" s="37" t="s">
        <v>8</v>
      </c>
      <c r="D10" s="42"/>
      <c r="E10" s="37" t="s">
        <v>35</v>
      </c>
      <c r="F10" s="52">
        <v>5.4</v>
      </c>
    </row>
    <row r="11" spans="2:6" x14ac:dyDescent="0.35">
      <c r="B11" s="45">
        <v>45208</v>
      </c>
      <c r="C11" s="37" t="s">
        <v>10</v>
      </c>
      <c r="D11" s="42"/>
      <c r="E11" s="37" t="s">
        <v>35</v>
      </c>
      <c r="F11" s="52">
        <f>175+3.6</f>
        <v>178.6</v>
      </c>
    </row>
    <row r="12" spans="2:6" x14ac:dyDescent="0.35">
      <c r="B12" s="45">
        <v>45211</v>
      </c>
      <c r="C12" s="37" t="s">
        <v>8</v>
      </c>
      <c r="D12" s="42"/>
      <c r="E12" s="6" t="s">
        <v>36</v>
      </c>
      <c r="F12" s="52">
        <v>5.5</v>
      </c>
    </row>
    <row r="13" spans="2:6" x14ac:dyDescent="0.35">
      <c r="B13" s="45">
        <v>45211</v>
      </c>
      <c r="C13" s="37" t="s">
        <v>10</v>
      </c>
      <c r="D13" s="42"/>
      <c r="E13" s="6" t="s">
        <v>36</v>
      </c>
      <c r="F13" s="52">
        <v>150.55000000000001</v>
      </c>
    </row>
    <row r="14" spans="2:6" x14ac:dyDescent="0.35">
      <c r="B14" s="45">
        <v>45223</v>
      </c>
      <c r="C14" s="37" t="s">
        <v>8</v>
      </c>
      <c r="D14" s="42"/>
      <c r="E14" s="37" t="s">
        <v>37</v>
      </c>
      <c r="F14" s="52">
        <v>23</v>
      </c>
    </row>
    <row r="16" spans="2:6" x14ac:dyDescent="0.35">
      <c r="B16" s="44">
        <v>45231</v>
      </c>
      <c r="C16" s="4"/>
      <c r="F16" s="35"/>
    </row>
    <row r="17" spans="2:6" x14ac:dyDescent="0.35">
      <c r="B17" s="39" t="s">
        <v>0</v>
      </c>
      <c r="C17" s="2" t="s">
        <v>1</v>
      </c>
      <c r="D17" s="5" t="s">
        <v>2</v>
      </c>
      <c r="E17" s="3" t="s">
        <v>3</v>
      </c>
      <c r="F17" s="33" t="s">
        <v>4</v>
      </c>
    </row>
    <row r="18" spans="2:6" x14ac:dyDescent="0.35">
      <c r="B18" s="45">
        <v>45232</v>
      </c>
      <c r="C18" s="37" t="s">
        <v>8</v>
      </c>
      <c r="D18" s="42"/>
      <c r="E18" s="37" t="s">
        <v>35</v>
      </c>
      <c r="F18" s="52">
        <v>5.6</v>
      </c>
    </row>
    <row r="19" spans="2:6" x14ac:dyDescent="0.35">
      <c r="B19" s="45">
        <v>45235</v>
      </c>
      <c r="C19" s="37" t="s">
        <v>8</v>
      </c>
      <c r="D19" s="42"/>
      <c r="E19" s="37" t="s">
        <v>35</v>
      </c>
      <c r="F19" s="52">
        <v>2.7</v>
      </c>
    </row>
    <row r="20" spans="2:6" x14ac:dyDescent="0.35">
      <c r="B20" s="45">
        <v>45235</v>
      </c>
      <c r="C20" s="37" t="s">
        <v>8</v>
      </c>
      <c r="D20" s="42"/>
      <c r="E20" s="37" t="s">
        <v>35</v>
      </c>
      <c r="F20" s="52">
        <v>39</v>
      </c>
    </row>
    <row r="21" spans="2:6" x14ac:dyDescent="0.35">
      <c r="B21" s="45">
        <v>45235</v>
      </c>
      <c r="C21" s="37" t="s">
        <v>10</v>
      </c>
      <c r="D21" s="42">
        <v>1</v>
      </c>
      <c r="E21" s="37" t="s">
        <v>35</v>
      </c>
      <c r="F21" s="52">
        <f>194.4+3.6</f>
        <v>198</v>
      </c>
    </row>
    <row r="22" spans="2:6" x14ac:dyDescent="0.35">
      <c r="B22" s="45">
        <v>45236</v>
      </c>
      <c r="C22" s="37" t="s">
        <v>10</v>
      </c>
      <c r="D22" s="42">
        <v>1</v>
      </c>
      <c r="E22" s="37" t="s">
        <v>37</v>
      </c>
      <c r="F22" s="52">
        <f>169.15+3.6</f>
        <v>172.75</v>
      </c>
    </row>
    <row r="23" spans="2:6" x14ac:dyDescent="0.35">
      <c r="B23" s="45">
        <v>45237</v>
      </c>
      <c r="C23" s="37" t="s">
        <v>13</v>
      </c>
      <c r="D23" s="42"/>
      <c r="E23" s="37" t="s">
        <v>37</v>
      </c>
      <c r="F23" s="52">
        <v>5.75</v>
      </c>
    </row>
    <row r="24" spans="2:6" x14ac:dyDescent="0.35">
      <c r="B24" s="45">
        <v>45237</v>
      </c>
      <c r="C24" s="37" t="s">
        <v>21</v>
      </c>
      <c r="D24" s="42">
        <v>2</v>
      </c>
      <c r="E24" s="37" t="s">
        <v>37</v>
      </c>
      <c r="F24" s="52">
        <f>140.67+3.6</f>
        <v>144.26999999999998</v>
      </c>
    </row>
    <row r="25" spans="2:6" x14ac:dyDescent="0.35">
      <c r="B25" s="45">
        <v>45237</v>
      </c>
      <c r="C25" s="37" t="s">
        <v>5</v>
      </c>
      <c r="D25" s="42"/>
      <c r="E25" s="37" t="s">
        <v>37</v>
      </c>
      <c r="F25" s="52">
        <f>7.5+141.98</f>
        <v>149.47999999999999</v>
      </c>
    </row>
    <row r="26" spans="2:6" x14ac:dyDescent="0.35">
      <c r="B26" s="45">
        <v>45238</v>
      </c>
      <c r="C26" s="37" t="s">
        <v>8</v>
      </c>
      <c r="D26" s="42"/>
      <c r="E26" s="37" t="s">
        <v>37</v>
      </c>
      <c r="F26" s="52">
        <v>21</v>
      </c>
    </row>
    <row r="27" spans="2:6" x14ac:dyDescent="0.35">
      <c r="B27" s="45">
        <v>45238</v>
      </c>
      <c r="C27" s="37" t="s">
        <v>8</v>
      </c>
      <c r="D27" s="42"/>
      <c r="E27" s="37" t="s">
        <v>37</v>
      </c>
      <c r="F27" s="52">
        <v>66.599999999999994</v>
      </c>
    </row>
    <row r="28" spans="2:6" x14ac:dyDescent="0.35">
      <c r="B28" s="45">
        <v>45243</v>
      </c>
      <c r="C28" s="37" t="s">
        <v>15</v>
      </c>
      <c r="D28" s="42"/>
      <c r="E28" s="37" t="s">
        <v>37</v>
      </c>
      <c r="F28" s="52">
        <v>84.24</v>
      </c>
    </row>
    <row r="29" spans="2:6" x14ac:dyDescent="0.35">
      <c r="B29" s="45">
        <v>45251</v>
      </c>
      <c r="C29" s="37" t="s">
        <v>8</v>
      </c>
      <c r="D29" s="42"/>
      <c r="E29" s="37" t="s">
        <v>37</v>
      </c>
      <c r="F29" s="52">
        <v>74.2</v>
      </c>
    </row>
    <row r="30" spans="2:6" x14ac:dyDescent="0.35">
      <c r="B30" s="45">
        <v>45251</v>
      </c>
      <c r="C30" s="37" t="s">
        <v>29</v>
      </c>
      <c r="D30" s="42">
        <v>2</v>
      </c>
      <c r="E30" s="37" t="s">
        <v>37</v>
      </c>
      <c r="F30" s="52">
        <v>328</v>
      </c>
    </row>
    <row r="31" spans="2:6" x14ac:dyDescent="0.35">
      <c r="B31" s="45">
        <v>45252</v>
      </c>
      <c r="C31" s="37" t="s">
        <v>8</v>
      </c>
      <c r="D31" s="42"/>
      <c r="E31" s="37" t="s">
        <v>37</v>
      </c>
      <c r="F31" s="52">
        <v>107.5</v>
      </c>
    </row>
    <row r="32" spans="2:6" x14ac:dyDescent="0.35">
      <c r="B32" s="45">
        <v>45252</v>
      </c>
      <c r="C32" s="37" t="s">
        <v>13</v>
      </c>
      <c r="D32" s="42"/>
      <c r="E32" s="37" t="s">
        <v>35</v>
      </c>
      <c r="F32" s="52">
        <v>5.75</v>
      </c>
    </row>
    <row r="33" spans="2:6" x14ac:dyDescent="0.35">
      <c r="B33" s="45">
        <v>45252</v>
      </c>
      <c r="C33" s="37" t="s">
        <v>8</v>
      </c>
      <c r="D33" s="42"/>
      <c r="E33" s="37" t="s">
        <v>35</v>
      </c>
      <c r="F33" s="52">
        <v>2.8</v>
      </c>
    </row>
    <row r="34" spans="2:6" x14ac:dyDescent="0.35">
      <c r="B34" s="45">
        <v>45252</v>
      </c>
      <c r="C34" s="37" t="s">
        <v>8</v>
      </c>
      <c r="D34" s="42"/>
      <c r="E34" s="37" t="s">
        <v>35</v>
      </c>
      <c r="F34" s="52">
        <v>8.6</v>
      </c>
    </row>
    <row r="35" spans="2:6" x14ac:dyDescent="0.35">
      <c r="B35" s="45">
        <v>45252</v>
      </c>
      <c r="C35" s="37" t="s">
        <v>10</v>
      </c>
      <c r="D35" s="42">
        <v>1</v>
      </c>
      <c r="E35" s="37" t="s">
        <v>37</v>
      </c>
      <c r="F35" s="52">
        <f>(1251/9)+3.6</f>
        <v>142.6</v>
      </c>
    </row>
    <row r="36" spans="2:6" x14ac:dyDescent="0.35">
      <c r="B36" s="45">
        <v>45253</v>
      </c>
      <c r="C36" s="37" t="s">
        <v>8</v>
      </c>
      <c r="D36" s="42"/>
      <c r="E36" s="37" t="s">
        <v>38</v>
      </c>
      <c r="F36" s="52">
        <v>46</v>
      </c>
    </row>
    <row r="38" spans="2:6" x14ac:dyDescent="0.35">
      <c r="B38" s="44">
        <v>45261</v>
      </c>
      <c r="C38" s="4"/>
      <c r="F38" s="35"/>
    </row>
    <row r="39" spans="2:6" ht="15.75" customHeight="1" x14ac:dyDescent="0.35">
      <c r="B39" s="39" t="s">
        <v>0</v>
      </c>
      <c r="C39" s="2" t="s">
        <v>1</v>
      </c>
      <c r="D39" s="5" t="s">
        <v>2</v>
      </c>
      <c r="E39" s="3" t="s">
        <v>3</v>
      </c>
      <c r="F39" s="33" t="s">
        <v>4</v>
      </c>
    </row>
    <row r="40" spans="2:6" x14ac:dyDescent="0.35">
      <c r="B40" s="45">
        <v>45266</v>
      </c>
      <c r="C40" s="37" t="s">
        <v>15</v>
      </c>
      <c r="D40" s="42"/>
      <c r="E40" s="37" t="s">
        <v>35</v>
      </c>
      <c r="F40" s="52">
        <v>12.6</v>
      </c>
    </row>
    <row r="41" spans="2:6" x14ac:dyDescent="0.35">
      <c r="B41" s="46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7421-C2C9-40F1-88FB-23494BF32C85}">
  <sheetPr>
    <tabColor rgb="FF92D050"/>
    <pageSetUpPr fitToPage="1"/>
  </sheetPr>
  <dimension ref="B1:O20"/>
  <sheetViews>
    <sheetView tabSelected="1" workbookViewId="0">
      <selection activeCell="C4" sqref="C4"/>
    </sheetView>
  </sheetViews>
  <sheetFormatPr defaultRowHeight="14.5" x14ac:dyDescent="0.35"/>
  <cols>
    <col min="1" max="1" width="4.26953125" customWidth="1"/>
    <col min="2" max="2" width="18" style="17" customWidth="1"/>
    <col min="3" max="3" width="27.81640625" style="13" customWidth="1"/>
    <col min="4" max="4" width="13.1796875" style="1" customWidth="1"/>
    <col min="5" max="5" width="31.453125" style="13" customWidth="1"/>
    <col min="6" max="6" width="11" customWidth="1"/>
    <col min="7" max="7" width="4" customWidth="1"/>
    <col min="8" max="8" width="10.54296875" customWidth="1"/>
    <col min="9" max="9" width="10.54296875" style="19" customWidth="1"/>
    <col min="10" max="10" width="11.54296875" style="19" bestFit="1" customWidth="1"/>
    <col min="11" max="11" width="10.54296875" style="19" bestFit="1" customWidth="1"/>
    <col min="12" max="12" width="9.54296875" style="19" bestFit="1" customWidth="1"/>
    <col min="13" max="15" width="9.1796875" style="19"/>
  </cols>
  <sheetData>
    <row r="1" spans="2:15" ht="15" thickBot="1" x14ac:dyDescent="0.4">
      <c r="B1" s="18"/>
      <c r="D1" s="15"/>
      <c r="F1" s="13"/>
    </row>
    <row r="2" spans="2:15" ht="15" thickBot="1" x14ac:dyDescent="0.4">
      <c r="B2" s="57" t="s">
        <v>33</v>
      </c>
      <c r="C2" s="58"/>
      <c r="D2" s="58"/>
      <c r="E2" s="59"/>
      <c r="F2" s="60"/>
    </row>
    <row r="4" spans="2:15" x14ac:dyDescent="0.35">
      <c r="B4" s="40">
        <v>45200</v>
      </c>
      <c r="C4" s="16"/>
      <c r="F4" s="8"/>
    </row>
    <row r="5" spans="2:15" x14ac:dyDescent="0.35">
      <c r="B5" s="39" t="s">
        <v>0</v>
      </c>
      <c r="C5" s="2" t="s">
        <v>1</v>
      </c>
      <c r="D5" s="5" t="s">
        <v>2</v>
      </c>
      <c r="E5" s="3" t="s">
        <v>3</v>
      </c>
      <c r="F5" s="7" t="s">
        <v>4</v>
      </c>
    </row>
    <row r="6" spans="2:15" x14ac:dyDescent="0.35">
      <c r="B6" s="42"/>
      <c r="C6" s="6"/>
      <c r="D6" s="42"/>
      <c r="E6" s="6"/>
      <c r="F6" s="37"/>
    </row>
    <row r="7" spans="2:15" x14ac:dyDescent="0.35">
      <c r="B7" s="1"/>
    </row>
    <row r="8" spans="2:15" x14ac:dyDescent="0.35">
      <c r="B8" s="40">
        <v>45231</v>
      </c>
      <c r="C8" s="16"/>
      <c r="F8" s="8"/>
    </row>
    <row r="9" spans="2:15" x14ac:dyDescent="0.35">
      <c r="B9" s="39" t="s">
        <v>0</v>
      </c>
      <c r="C9" s="2" t="s">
        <v>1</v>
      </c>
      <c r="D9" s="5" t="s">
        <v>2</v>
      </c>
      <c r="E9" s="3" t="s">
        <v>3</v>
      </c>
      <c r="F9" s="7" t="s">
        <v>4</v>
      </c>
    </row>
    <row r="10" spans="2:15" x14ac:dyDescent="0.35">
      <c r="B10" s="41">
        <v>45252</v>
      </c>
      <c r="C10" s="12" t="s">
        <v>5</v>
      </c>
      <c r="D10" s="10"/>
      <c r="E10" s="6" t="s">
        <v>7</v>
      </c>
      <c r="F10" s="11">
        <f>50+106.4+7.5</f>
        <v>163.9</v>
      </c>
    </row>
    <row r="11" spans="2:15" s="13" customFormat="1" x14ac:dyDescent="0.35">
      <c r="B11" s="41">
        <v>45252</v>
      </c>
      <c r="C11" s="12" t="s">
        <v>8</v>
      </c>
      <c r="D11" s="10"/>
      <c r="E11" s="6" t="s">
        <v>7</v>
      </c>
      <c r="F11" s="11">
        <f>24.4+1.75+2.7</f>
        <v>28.849999999999998</v>
      </c>
      <c r="I11" s="20"/>
      <c r="J11" s="20"/>
      <c r="K11" s="20"/>
      <c r="L11" s="20"/>
      <c r="M11" s="20"/>
      <c r="N11" s="20"/>
      <c r="O11" s="20"/>
    </row>
    <row r="12" spans="2:15" x14ac:dyDescent="0.35">
      <c r="B12" s="41">
        <v>45252</v>
      </c>
      <c r="C12" s="12" t="s">
        <v>9</v>
      </c>
      <c r="D12" s="10"/>
      <c r="E12" s="6" t="s">
        <v>7</v>
      </c>
      <c r="F12" s="11">
        <v>18</v>
      </c>
    </row>
    <row r="13" spans="2:15" s="13" customFormat="1" x14ac:dyDescent="0.35">
      <c r="B13" s="41">
        <v>45253</v>
      </c>
      <c r="C13" s="12" t="s">
        <v>8</v>
      </c>
      <c r="D13" s="10"/>
      <c r="E13" s="6" t="s">
        <v>7</v>
      </c>
      <c r="F13" s="11">
        <v>2.8</v>
      </c>
      <c r="I13" s="20"/>
      <c r="J13" s="20"/>
      <c r="K13" s="20"/>
      <c r="L13" s="20"/>
      <c r="M13" s="20"/>
      <c r="N13" s="20"/>
      <c r="O13" s="20"/>
    </row>
    <row r="14" spans="2:15" x14ac:dyDescent="0.35">
      <c r="B14" s="41">
        <v>45253</v>
      </c>
      <c r="C14" s="12" t="s">
        <v>10</v>
      </c>
      <c r="D14" s="10">
        <v>1</v>
      </c>
      <c r="E14" s="6" t="s">
        <v>7</v>
      </c>
      <c r="F14" s="11">
        <v>190</v>
      </c>
    </row>
    <row r="15" spans="2:15" x14ac:dyDescent="0.35">
      <c r="B15" s="41">
        <v>45253</v>
      </c>
      <c r="C15" s="12" t="s">
        <v>9</v>
      </c>
      <c r="D15" s="10"/>
      <c r="E15" s="6" t="s">
        <v>7</v>
      </c>
      <c r="F15" s="11">
        <v>22</v>
      </c>
    </row>
    <row r="16" spans="2:15" x14ac:dyDescent="0.35">
      <c r="B16" s="1"/>
    </row>
    <row r="17" spans="2:6" x14ac:dyDescent="0.35">
      <c r="B17" s="1"/>
    </row>
    <row r="18" spans="2:6" x14ac:dyDescent="0.35">
      <c r="B18" s="40">
        <v>45261</v>
      </c>
      <c r="C18" s="16"/>
      <c r="F18" s="8"/>
    </row>
    <row r="19" spans="2:6" x14ac:dyDescent="0.35">
      <c r="B19" s="39" t="s">
        <v>0</v>
      </c>
      <c r="C19" s="2" t="s">
        <v>1</v>
      </c>
      <c r="D19" s="5" t="s">
        <v>2</v>
      </c>
      <c r="E19" s="3" t="s">
        <v>3</v>
      </c>
      <c r="F19" s="7" t="s">
        <v>4</v>
      </c>
    </row>
    <row r="20" spans="2:6" x14ac:dyDescent="0.35">
      <c r="B20" s="38"/>
      <c r="C20" s="6"/>
      <c r="D20" s="42"/>
      <c r="E20" s="6"/>
      <c r="F20" s="37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F7BE-77EE-480F-AD21-748D9F024732}">
  <sheetPr>
    <tabColor rgb="FF92D050"/>
    <pageSetUpPr fitToPage="1"/>
  </sheetPr>
  <dimension ref="B1:J12"/>
  <sheetViews>
    <sheetView tabSelected="1" workbookViewId="0">
      <selection activeCell="C4" sqref="C4"/>
    </sheetView>
  </sheetViews>
  <sheetFormatPr defaultRowHeight="14.5" x14ac:dyDescent="0.35"/>
  <cols>
    <col min="1" max="1" width="3.7265625" customWidth="1"/>
    <col min="2" max="2" width="18" style="1" customWidth="1"/>
    <col min="3" max="3" width="27.81640625" style="13" customWidth="1"/>
    <col min="4" max="4" width="12.1796875" style="1" customWidth="1"/>
    <col min="5" max="5" width="31.1796875" style="13" customWidth="1"/>
    <col min="6" max="6" width="11.453125" customWidth="1"/>
    <col min="7" max="7" width="3.81640625" style="19" customWidth="1"/>
    <col min="8" max="10" width="9.1796875" style="19"/>
  </cols>
  <sheetData>
    <row r="1" spans="2:6" ht="15" thickBot="1" x14ac:dyDescent="0.4">
      <c r="B1" s="15"/>
      <c r="D1" s="15"/>
      <c r="F1" s="13"/>
    </row>
    <row r="2" spans="2:6" ht="15" thickBot="1" x14ac:dyDescent="0.4">
      <c r="B2" s="57" t="s">
        <v>40</v>
      </c>
      <c r="C2" s="58"/>
      <c r="D2" s="58"/>
      <c r="E2" s="59"/>
      <c r="F2" s="60"/>
    </row>
    <row r="3" spans="2:6" x14ac:dyDescent="0.35">
      <c r="B3" s="55"/>
      <c r="C3" s="66"/>
      <c r="D3" s="66"/>
      <c r="E3" s="66"/>
      <c r="F3" s="66"/>
    </row>
    <row r="4" spans="2:6" x14ac:dyDescent="0.35">
      <c r="B4" s="40">
        <v>45200</v>
      </c>
      <c r="C4" s="16"/>
      <c r="F4" s="8"/>
    </row>
    <row r="5" spans="2:6" x14ac:dyDescent="0.35">
      <c r="B5" s="39" t="s">
        <v>0</v>
      </c>
      <c r="C5" s="2" t="s">
        <v>1</v>
      </c>
      <c r="D5" s="5" t="s">
        <v>2</v>
      </c>
      <c r="E5" s="3" t="s">
        <v>3</v>
      </c>
      <c r="F5" s="7" t="s">
        <v>4</v>
      </c>
    </row>
    <row r="7" spans="2:6" x14ac:dyDescent="0.35">
      <c r="B7" s="40">
        <v>45231</v>
      </c>
      <c r="C7" s="16"/>
      <c r="F7" s="8"/>
    </row>
    <row r="8" spans="2:6" x14ac:dyDescent="0.35">
      <c r="B8" s="39" t="s">
        <v>0</v>
      </c>
      <c r="C8" s="2" t="s">
        <v>1</v>
      </c>
      <c r="D8" s="5" t="s">
        <v>2</v>
      </c>
      <c r="E8" s="3" t="s">
        <v>3</v>
      </c>
      <c r="F8" s="7" t="s">
        <v>4</v>
      </c>
    </row>
    <row r="9" spans="2:6" x14ac:dyDescent="0.35">
      <c r="B9" s="41">
        <v>45253</v>
      </c>
      <c r="C9" s="12" t="s">
        <v>8</v>
      </c>
      <c r="D9" s="10"/>
      <c r="E9" s="6" t="s">
        <v>11</v>
      </c>
      <c r="F9" s="11">
        <v>6.5</v>
      </c>
    </row>
    <row r="11" spans="2:6" x14ac:dyDescent="0.35">
      <c r="B11" s="40">
        <v>44896</v>
      </c>
      <c r="C11" s="16"/>
      <c r="F11" s="8"/>
    </row>
    <row r="12" spans="2:6" x14ac:dyDescent="0.35">
      <c r="B12" s="39" t="s">
        <v>0</v>
      </c>
      <c r="C12" s="2" t="s">
        <v>1</v>
      </c>
      <c r="D12" s="5" t="s">
        <v>2</v>
      </c>
      <c r="E12" s="3" t="s">
        <v>3</v>
      </c>
      <c r="F12" s="7" t="s">
        <v>4</v>
      </c>
    </row>
  </sheetData>
  <mergeCells count="2">
    <mergeCell ref="B2:F2"/>
    <mergeCell ref="C3:F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BF36-3237-4C26-8DF4-D2BD4E16C3D0}">
  <sheetPr>
    <tabColor rgb="FF92D050"/>
    <pageSetUpPr fitToPage="1"/>
  </sheetPr>
  <dimension ref="B1:F20"/>
  <sheetViews>
    <sheetView tabSelected="1" zoomScaleNormal="100" workbookViewId="0">
      <selection activeCell="C4" sqref="C4"/>
    </sheetView>
  </sheetViews>
  <sheetFormatPr defaultRowHeight="14.5" x14ac:dyDescent="0.35"/>
  <cols>
    <col min="1" max="1" width="5.1796875" customWidth="1"/>
    <col min="2" max="2" width="16.7265625" style="1" customWidth="1"/>
    <col min="3" max="3" width="29.26953125" customWidth="1"/>
    <col min="4" max="4" width="15.26953125" style="1" customWidth="1"/>
    <col min="5" max="5" width="30.54296875" customWidth="1"/>
    <col min="6" max="6" width="10.54296875" customWidth="1"/>
    <col min="7" max="7" width="4.7265625" customWidth="1"/>
    <col min="8" max="9" width="10.54296875" bestFit="1" customWidth="1"/>
  </cols>
  <sheetData>
    <row r="1" spans="2:6" ht="15" thickBot="1" x14ac:dyDescent="0.4"/>
    <row r="2" spans="2:6" ht="15" thickBot="1" x14ac:dyDescent="0.4">
      <c r="B2" s="61" t="s">
        <v>41</v>
      </c>
      <c r="C2" s="62"/>
      <c r="D2" s="62"/>
      <c r="E2" s="62"/>
      <c r="F2" s="67"/>
    </row>
    <row r="3" spans="2:6" x14ac:dyDescent="0.35">
      <c r="B3" s="9"/>
      <c r="C3" s="9"/>
      <c r="D3" s="9"/>
    </row>
    <row r="4" spans="2:6" x14ac:dyDescent="0.35">
      <c r="B4" s="40">
        <v>45200</v>
      </c>
      <c r="C4" s="4"/>
      <c r="F4" s="8"/>
    </row>
    <row r="5" spans="2:6" ht="16.5" customHeight="1" x14ac:dyDescent="0.35">
      <c r="B5" s="39" t="s">
        <v>0</v>
      </c>
      <c r="C5" s="2" t="s">
        <v>1</v>
      </c>
      <c r="D5" s="5" t="s">
        <v>2</v>
      </c>
      <c r="E5" s="3" t="s">
        <v>3</v>
      </c>
      <c r="F5" s="7" t="s">
        <v>4</v>
      </c>
    </row>
    <row r="6" spans="2:6" x14ac:dyDescent="0.35">
      <c r="B6" s="53">
        <v>45223</v>
      </c>
      <c r="C6" s="26" t="s">
        <v>15</v>
      </c>
      <c r="D6" s="27"/>
      <c r="E6" s="28" t="s">
        <v>7</v>
      </c>
      <c r="F6" s="29">
        <v>15.75</v>
      </c>
    </row>
    <row r="7" spans="2:6" x14ac:dyDescent="0.35">
      <c r="B7" s="54">
        <v>45223</v>
      </c>
      <c r="C7" s="24" t="s">
        <v>9</v>
      </c>
      <c r="D7" s="27"/>
      <c r="E7" s="28" t="s">
        <v>7</v>
      </c>
      <c r="F7" s="25">
        <v>21</v>
      </c>
    </row>
    <row r="8" spans="2:6" x14ac:dyDescent="0.35">
      <c r="B8" s="54">
        <v>45224</v>
      </c>
      <c r="C8" s="24" t="s">
        <v>12</v>
      </c>
      <c r="D8" s="27"/>
      <c r="E8" s="28" t="s">
        <v>7</v>
      </c>
      <c r="F8" s="25">
        <v>78.989999999999995</v>
      </c>
    </row>
    <row r="9" spans="2:6" x14ac:dyDescent="0.35">
      <c r="B9" s="54">
        <v>45224</v>
      </c>
      <c r="C9" s="24" t="s">
        <v>15</v>
      </c>
      <c r="D9" s="27"/>
      <c r="E9" s="28" t="s">
        <v>7</v>
      </c>
      <c r="F9" s="25">
        <v>15.75</v>
      </c>
    </row>
    <row r="10" spans="2:6" s="13" customFormat="1" x14ac:dyDescent="0.35">
      <c r="B10" s="41">
        <v>45224</v>
      </c>
      <c r="C10" s="12" t="s">
        <v>5</v>
      </c>
      <c r="D10" s="10"/>
      <c r="E10" s="6" t="s">
        <v>7</v>
      </c>
      <c r="F10" s="14">
        <f>312.4+7.5</f>
        <v>319.89999999999998</v>
      </c>
    </row>
    <row r="11" spans="2:6" x14ac:dyDescent="0.35">
      <c r="B11" s="41">
        <v>45224</v>
      </c>
      <c r="C11" s="12" t="s">
        <v>10</v>
      </c>
      <c r="D11" s="10">
        <v>1</v>
      </c>
      <c r="E11" s="6" t="s">
        <v>7</v>
      </c>
      <c r="F11" s="14">
        <f>143+3.6</f>
        <v>146.6</v>
      </c>
    </row>
    <row r="13" spans="2:6" x14ac:dyDescent="0.35">
      <c r="B13" s="40">
        <v>45231</v>
      </c>
      <c r="C13" s="4"/>
      <c r="F13" s="8"/>
    </row>
    <row r="14" spans="2:6" ht="16.5" customHeight="1" x14ac:dyDescent="0.35">
      <c r="B14" s="39" t="s">
        <v>0</v>
      </c>
      <c r="C14" s="2" t="s">
        <v>1</v>
      </c>
      <c r="D14" s="5" t="s">
        <v>2</v>
      </c>
      <c r="E14" s="3" t="s">
        <v>3</v>
      </c>
      <c r="F14" s="7" t="s">
        <v>4</v>
      </c>
    </row>
    <row r="15" spans="2:6" x14ac:dyDescent="0.35">
      <c r="B15" s="41">
        <v>45252</v>
      </c>
      <c r="C15" s="12" t="s">
        <v>8</v>
      </c>
      <c r="D15" s="10"/>
      <c r="E15" s="6" t="s">
        <v>11</v>
      </c>
      <c r="F15" s="14">
        <v>19.5</v>
      </c>
    </row>
    <row r="16" spans="2:6" x14ac:dyDescent="0.35">
      <c r="B16" s="41">
        <v>45253</v>
      </c>
      <c r="C16" s="12" t="s">
        <v>8</v>
      </c>
      <c r="D16" s="10"/>
      <c r="E16" s="6" t="s">
        <v>11</v>
      </c>
      <c r="F16" s="14">
        <v>15.75</v>
      </c>
    </row>
    <row r="18" spans="2:6" x14ac:dyDescent="0.35">
      <c r="B18" s="40">
        <v>45261</v>
      </c>
      <c r="C18" s="4"/>
      <c r="F18" s="8"/>
    </row>
    <row r="19" spans="2:6" ht="15" customHeight="1" x14ac:dyDescent="0.35">
      <c r="B19" s="39" t="s">
        <v>0</v>
      </c>
      <c r="C19" s="2" t="s">
        <v>1</v>
      </c>
      <c r="D19" s="5" t="s">
        <v>2</v>
      </c>
      <c r="E19" s="3" t="s">
        <v>3</v>
      </c>
      <c r="F19" s="7" t="s">
        <v>4</v>
      </c>
    </row>
    <row r="20" spans="2:6" x14ac:dyDescent="0.35">
      <c r="B20" s="42"/>
      <c r="C20" s="37"/>
      <c r="D20" s="42"/>
      <c r="E20" s="37"/>
      <c r="F20" s="37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C2C86-4223-409C-B003-323B607FA884}">
  <sheetPr>
    <tabColor rgb="FF92D050"/>
    <pageSetUpPr fitToPage="1"/>
  </sheetPr>
  <dimension ref="B1:F16"/>
  <sheetViews>
    <sheetView tabSelected="1" zoomScaleNormal="100" workbookViewId="0">
      <selection activeCell="C4" sqref="C4"/>
    </sheetView>
  </sheetViews>
  <sheetFormatPr defaultRowHeight="14.5" x14ac:dyDescent="0.35"/>
  <cols>
    <col min="1" max="1" width="4.7265625" customWidth="1"/>
    <col min="2" max="2" width="16.54296875" style="1" customWidth="1"/>
    <col min="3" max="3" width="33.26953125" customWidth="1"/>
    <col min="4" max="4" width="12.1796875" style="1" customWidth="1"/>
    <col min="5" max="5" width="36.26953125" customWidth="1"/>
    <col min="6" max="6" width="11.54296875" customWidth="1"/>
    <col min="7" max="7" width="5" customWidth="1"/>
  </cols>
  <sheetData>
    <row r="1" spans="2:6" ht="15" thickBot="1" x14ac:dyDescent="0.4"/>
    <row r="2" spans="2:6" ht="15" thickBot="1" x14ac:dyDescent="0.4">
      <c r="B2" s="61" t="s">
        <v>39</v>
      </c>
      <c r="C2" s="62"/>
      <c r="D2" s="62"/>
      <c r="E2" s="62"/>
      <c r="F2" s="67"/>
    </row>
    <row r="4" spans="2:6" x14ac:dyDescent="0.35">
      <c r="B4" s="40">
        <v>45200</v>
      </c>
      <c r="C4" s="4"/>
      <c r="F4" s="8"/>
    </row>
    <row r="5" spans="2:6" ht="15.75" customHeight="1" x14ac:dyDescent="0.35">
      <c r="B5" s="39" t="s">
        <v>0</v>
      </c>
      <c r="C5" s="2" t="s">
        <v>1</v>
      </c>
      <c r="D5" s="5" t="s">
        <v>2</v>
      </c>
      <c r="E5" s="3" t="s">
        <v>3</v>
      </c>
      <c r="F5" s="7" t="s">
        <v>4</v>
      </c>
    </row>
    <row r="8" spans="2:6" x14ac:dyDescent="0.35">
      <c r="B8" s="40">
        <v>45231</v>
      </c>
      <c r="C8" s="4"/>
      <c r="F8" s="8"/>
    </row>
    <row r="9" spans="2:6" ht="15.75" customHeight="1" x14ac:dyDescent="0.35">
      <c r="B9" s="39" t="s">
        <v>0</v>
      </c>
      <c r="C9" s="2" t="s">
        <v>1</v>
      </c>
      <c r="D9" s="5" t="s">
        <v>2</v>
      </c>
      <c r="E9" s="3" t="s">
        <v>3</v>
      </c>
      <c r="F9" s="7" t="s">
        <v>4</v>
      </c>
    </row>
    <row r="10" spans="2:6" x14ac:dyDescent="0.35">
      <c r="B10" s="41">
        <v>45252</v>
      </c>
      <c r="C10" s="12" t="s">
        <v>10</v>
      </c>
      <c r="D10" s="10">
        <v>1</v>
      </c>
      <c r="E10" s="6" t="s">
        <v>11</v>
      </c>
      <c r="F10" s="14">
        <v>171</v>
      </c>
    </row>
    <row r="11" spans="2:6" x14ac:dyDescent="0.35">
      <c r="B11" s="41">
        <v>45253</v>
      </c>
      <c r="C11" s="12" t="s">
        <v>8</v>
      </c>
      <c r="D11" s="10" t="s">
        <v>6</v>
      </c>
      <c r="E11" s="6" t="s">
        <v>11</v>
      </c>
      <c r="F11" s="14">
        <v>27.95</v>
      </c>
    </row>
    <row r="12" spans="2:6" x14ac:dyDescent="0.35">
      <c r="B12" s="41">
        <v>45253</v>
      </c>
      <c r="C12" s="12" t="s">
        <v>12</v>
      </c>
      <c r="D12" s="10" t="s">
        <v>6</v>
      </c>
      <c r="E12" s="6" t="s">
        <v>11</v>
      </c>
      <c r="F12" s="14">
        <v>11.8</v>
      </c>
    </row>
    <row r="14" spans="2:6" x14ac:dyDescent="0.35">
      <c r="B14" s="40">
        <v>45261</v>
      </c>
      <c r="C14" s="4"/>
      <c r="F14" s="8"/>
    </row>
    <row r="15" spans="2:6" ht="17.25" customHeight="1" x14ac:dyDescent="0.35">
      <c r="B15" s="39" t="s">
        <v>0</v>
      </c>
      <c r="C15" s="2" t="s">
        <v>1</v>
      </c>
      <c r="D15" s="5" t="s">
        <v>2</v>
      </c>
      <c r="E15" s="3" t="s">
        <v>3</v>
      </c>
      <c r="F15" s="7" t="s">
        <v>4</v>
      </c>
    </row>
    <row r="16" spans="2:6" x14ac:dyDescent="0.35">
      <c r="B16" s="42"/>
      <c r="C16" s="37"/>
      <c r="D16" s="42"/>
      <c r="E16" s="37"/>
      <c r="F16" s="37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2C30A8520877468B0629323196C4FF" ma:contentTypeVersion="21" ma:contentTypeDescription="Create a new document." ma:contentTypeScope="" ma:versionID="c3139fc3c673df5f2f8ab2161a1cf078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0cea685c-2705-43d7-b523-8ddb71ca5719" targetNamespace="http://schemas.microsoft.com/office/2006/metadata/properties" ma:root="true" ma:fieldsID="70116fdceb33c7f163893d0e1fd19180" ns2:_="" ns3:_="" ns4:_="" ns5:_="">
    <xsd:import namespace="93d5b4ae-fd5f-4a77-a5e5-125ec09ad000"/>
    <xsd:import namespace="3fe1ab92-911c-466d-a1e5-9bc39b70a99e"/>
    <xsd:import namespace="bd79969b-c608-4b7b-b6e2-397e1f86b16f"/>
    <xsd:import namespace="0cea685c-2705-43d7-b523-8ddb71ca571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3:SharedWithUsers" minOccurs="0"/>
                <xsd:element ref="ns3:SharedWithDetails" minOccurs="0"/>
                <xsd:element ref="ns5:lcf76f155ced4ddcb4097134ff3c332f" minOccurs="0"/>
                <xsd:element ref="ns5:MediaServiceObjectDetectorVersion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LengthInSeconds" minOccurs="0"/>
                <xsd:element ref="ns5:_Flow_SignoffStatu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a685c-2705-43d7-b523-8ddb71ca5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7" nillable="true" ma:displayName="Sign-off status" ma:internalName="Sign_x002d_off_x0020_status0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e1ab92-911c-466d-a1e5-9bc39b70a99e" xsi:nil="true"/>
    <Sign_x002d_off_x0020_status xmlns="93d5b4ae-fd5f-4a77-a5e5-125ec09ad000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  <lcf76f155ced4ddcb4097134ff3c332f xmlns="0cea685c-2705-43d7-b523-8ddb71ca5719">
      <Terms xmlns="http://schemas.microsoft.com/office/infopath/2007/PartnerControls"/>
    </lcf76f155ced4ddcb4097134ff3c332f>
    <_Flow_SignoffStatus xmlns="0cea685c-2705-43d7-b523-8ddb71ca57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FDD437-BA80-41B3-95BC-A6422952C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0cea685c-2705-43d7-b523-8ddb71ca5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FE854D-2AB0-43BE-9E18-42939D04EBCB}">
  <ds:schemaRefs>
    <ds:schemaRef ds:uri="http://schemas.openxmlformats.org/package/2006/metadata/core-properties"/>
    <ds:schemaRef ds:uri="http://www.w3.org/XML/1998/namespace"/>
    <ds:schemaRef ds:uri="93d5b4ae-fd5f-4a77-a5e5-125ec09ad000"/>
    <ds:schemaRef ds:uri="http://schemas.microsoft.com/office/infopath/2007/PartnerControls"/>
    <ds:schemaRef ds:uri="3fe1ab92-911c-466d-a1e5-9bc39b70a99e"/>
    <ds:schemaRef ds:uri="0cea685c-2705-43d7-b523-8ddb71ca5719"/>
    <ds:schemaRef ds:uri="http://schemas.microsoft.com/office/2006/metadata/properties"/>
    <ds:schemaRef ds:uri="http://purl.org/dc/elements/1.1/"/>
    <ds:schemaRef ds:uri="http://schemas.microsoft.com/office/2006/documentManagement/types"/>
    <ds:schemaRef ds:uri="bd79969b-c608-4b7b-b6e2-397e1f86b16f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BDCFC3-64A5-4128-857A-70B920071C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T. Eggar</vt:lpstr>
      <vt:lpstr>S. Payne</vt:lpstr>
      <vt:lpstr>N. Granger</vt:lpstr>
      <vt:lpstr>I. Lanaghan</vt:lpstr>
      <vt:lpstr>S. Deasley</vt:lpstr>
      <vt:lpstr>M. Brown</vt:lpstr>
      <vt:lpstr>S. Vaughan</vt:lpstr>
      <vt:lpstr>'I. Lanaghan'!Print_Area</vt:lpstr>
      <vt:lpstr>'M. Brown'!Print_Area</vt:lpstr>
      <vt:lpstr>'N. Granger'!Print_Area</vt:lpstr>
      <vt:lpstr>'S. Deasley'!Print_Area</vt:lpstr>
      <vt:lpstr>'S. Payne'!Print_Area</vt:lpstr>
      <vt:lpstr>'S. Vaughan'!Print_Area</vt:lpstr>
      <vt:lpstr>'T. Eggar'!Print_Area</vt:lpstr>
      <vt:lpstr>'I. Lanaghan'!Print_Titles</vt:lpstr>
      <vt:lpstr>'S. Deasley'!Print_Titles</vt:lpstr>
      <vt:lpstr>'T. Eggar'!Print_Titles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2024-03-11T09:19:54Z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0x010100662C30A8520877468B0629323196C4FF</vt:lpwstr>
  </property>
  <property fmtid="{D5CDD505-2E9C-101B-9397-08002B2CF9AE}" pid="3" name="Category">
    <vt:lpwstr/>
  </property>
  <property fmtid="{D5CDD505-2E9C-101B-9397-08002B2CF9AE}" pid="4" name="MediaServiceImageTags">
    <vt:lpwstr/>
  </property>
</Properties>
</file>